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5ad526957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казы" sheetId="1" r:id="R2543684bb21e4cfd"/>
    <x:sheet xmlns:r="http://schemas.openxmlformats.org/officeDocument/2006/relationships" name="Формулы" sheetId="2" r:id="R46a1a14e3d2f49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"/>
    <x:numFmt numFmtId="202" formatCode="yyyy-mm-dd"/>
  </x:numFmts>
  <x:fonts count="5">
    <x:font>
      <x:sz val="11"/>
      <x:name val="Carlito"/>
    </x:font>
    <x:font>
      <x:sz val="11"/>
      <x:color rgb="FF242421"/>
      <x:name val="Arial"/>
    </x:font>
    <x:font>
      <x:b/>
      <x:sz val="11"/>
      <x:color rgb="FFFFFFFF"/>
      <x:name val="Arial"/>
    </x:font>
    <x:font>
      <x:b/>
      <x:sz val="11"/>
      <x:color rgb="FF242421"/>
      <x:name val="Arial"/>
    </x:font>
    <x:font>
      <x:b/>
      <x:sz val="16"/>
      <x:color rgb="FF24242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3"/>
      </x:patternFill>
    </x:fill>
    <x:fill>
      <x:patternFill patternType="solid">
        <x:fgColor rgb="FFEFF5E0"/>
      </x:patternFill>
    </x:fill>
    <x:fill>
      <x:patternFill patternType="solid">
        <x:fgColor rgb="FFFFF1C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3" borderId="0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200" fontId="3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83E25"/>
      </x:font>
      <x:fill>
        <x:patternFill patternType="solid">
          <x:bgColor rgb="FFFCE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31db822cb49d5" /><Relationship Type="http://schemas.openxmlformats.org/officeDocument/2006/relationships/theme" Target="/xl/theme/theme1.xml" Id="R231ced0ec6ec4fce" /><Relationship Type="http://schemas.openxmlformats.org/officeDocument/2006/relationships/sharedStrings" Target="/xl/sharedStrings.xml" Id="R827ab9900e494be9" /><Relationship Type="http://schemas.openxmlformats.org/officeDocument/2006/relationships/worksheet" Target="/xl/worksheets/sheet1.xml" Id="R2543684bb21e4cfd" /><Relationship Type="http://schemas.openxmlformats.org/officeDocument/2006/relationships/worksheet" Target="/xl/worksheets/sheet2.xml" Id="R46a1a14e3d2f49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.670000076293945" hidden="0" customWidth="1"/>
    <x:col min="2" max="2" width="12.4399995803833" hidden="0" customWidth="1"/>
    <x:col min="3" max="3" width="11.109999656677246" hidden="0" customWidth="1"/>
    <x:col min="4" max="4" width="12.4399995803833" hidden="0" customWidth="1"/>
    <x:col min="5" max="5" width="13.779999732971191" hidden="0" customWidth="1"/>
    <x:col min="6" max="6" width="13.779999732971191" hidden="0" customWidth="1"/>
    <x:col min="7" max="7" width="19.110000610351562" hidden="0" customWidth="1"/>
    <x:col min="8" max="8" width="14.4399995803833" hidden="0" customWidth="1"/>
    <x:col min="9" max="9" width="13.329999923706055" hidden="0" customWidth="1"/>
    <x:col min="10" max="10" width="3.109999895095825" hidden="0" customWidth="1"/>
    <x:col min="11" max="11" width="28.440000534057617" hidden="0" customWidth="1"/>
    <x:col min="12" max="12" width="16.889999389648438" hidden="0" customWidth="1"/>
  </x:cols>
  <x:sheetData>
    <x:row r="1" ht="33" customHeight="1">
      <x:c r="A1" s="6" t="str">
        <x:v>ID заказа</x:v>
      </x:c>
      <x:c r="B1" s="6" t="str">
        <x:v>Сумма (₽)</x:v>
      </x:c>
      <x:c r="C1" s="6" t="str">
        <x:v>Скидка (%)</x:v>
      </x:c>
      <x:c r="D1" s="6" t="str">
        <x:v>Возврат (₽)</x:v>
      </x:c>
      <x:c r="E1" s="6" t="str">
        <x:v>Срок оплаты</x:v>
      </x:c>
      <x:c r="F1" s="6" t="str">
        <x:v>Дата оплаты</x:v>
      </x:c>
      <x:c r="G1" s="6" t="str">
        <x:v>Клиентский сегмент</x:v>
      </x:c>
      <x:c r="H1" s="6" t="str">
        <x:v>К оплате (₽)</x:v>
      </x:c>
      <x:c r="I1" s="6" t="str">
        <x:v>Просрочено?</x:v>
      </x:c>
      <x:c r="J1" s="1"/>
      <x:c r="K1" s="1" t="str">
        <x:v>Условия и итоги</x:v>
      </x:c>
      <x:c r="L1" s="1"/>
    </x:row>
    <x:row r="2" ht="23.25" customHeight="1">
      <x:c r="A2" s="1" t="str">
        <x:v>Z-001</x:v>
      </x:c>
      <x:c r="B2" s="11" t="n">
        <x:v>1000</x:v>
      </x:c>
      <x:c r="C2" s="12" t="n">
        <x:v>10</x:v>
      </x:c>
      <x:c r="D2" s="11" t="n">
        <x:v>100</x:v>
      </x:c>
      <x:c r="E2" s="14" t="n">
        <x:v>46326</x:v>
      </x:c>
      <x:c r="F2" s="14"/>
      <x:c r="G2" s="1" t="str">
        <x:v>Розница</x:v>
      </x:c>
      <x:c r="H2" s="13" t="n">
        <x:f>MAX(0,B2*(1-C2/100)-D2)</x:f>
        <x:v>800</x:v>
      </x:c>
      <x:c r="I2" s="7" t="str">
        <x:f>IF(AND(H2&gt;0,F2="",E2&lt;$L$2),"Да","Нет")</x:f>
        <x:v>Да</x:v>
      </x:c>
      <x:c r="J2" s="1"/>
      <x:c r="K2" s="1" t="str">
        <x:v>Дата проверки</x:v>
      </x:c>
      <x:c r="L2" s="15" t="n">
        <x:v>46327</x:v>
      </x:c>
    </x:row>
    <x:row r="3" ht="23.25" customHeight="1">
      <x:c r="A3" s="1" t="str">
        <x:v>Z-002</x:v>
      </x:c>
      <x:c r="B3" s="11" t="n">
        <x:v>1000</x:v>
      </x:c>
      <x:c r="C3" s="12" t="n">
        <x:v>0</x:v>
      </x:c>
      <x:c r="D3" s="11" t="n">
        <x:v>0</x:v>
      </x:c>
      <x:c r="E3" s="14" t="n">
        <x:v>46327</x:v>
      </x:c>
      <x:c r="F3" s="14"/>
      <x:c r="G3" s="1" t="str">
        <x:v>Малый бизнес</x:v>
      </x:c>
      <x:c r="H3" s="13" t="n">
        <x:f>MAX(0,B3*(1-C3/100)-D3)</x:f>
        <x:v>1000</x:v>
      </x:c>
      <x:c r="I3" s="7" t="str">
        <x:f>IF(AND(H3&gt;0,F3="",E3&lt;$L$2),"Да","Нет")</x:f>
        <x:v>Нет</x:v>
      </x:c>
      <x:c r="J3" s="1"/>
      <x:c r="K3" s="1"/>
      <x:c r="L3" s="1"/>
    </x:row>
    <x:row r="4" ht="23.25" customHeight="1">
      <x:c r="A4" s="1" t="str">
        <x:v>Z-003</x:v>
      </x:c>
      <x:c r="B4" s="11" t="n">
        <x:v>1000</x:v>
      </x:c>
      <x:c r="C4" s="12"/>
      <x:c r="D4" s="11"/>
      <x:c r="E4" s="14" t="n">
        <x:v>46325</x:v>
      </x:c>
      <x:c r="F4" s="14" t="n">
        <x:v>46325</x:v>
      </x:c>
      <x:c r="G4" s="1" t="str">
        <x:v>Корпоративный</x:v>
      </x:c>
      <x:c r="H4" s="13" t="n">
        <x:f>MAX(0,B4*(1-C4/100)-D4)</x:f>
        <x:v>1000</x:v>
      </x:c>
      <x:c r="I4" s="7" t="str">
        <x:f>IF(AND(H4&gt;0,F4="",E4&lt;$L$2),"Да","Нет")</x:f>
        <x:v>Нет</x:v>
      </x:c>
      <x:c r="J4" s="1"/>
      <x:c r="K4" s="1"/>
      <x:c r="L4" s="1"/>
    </x:row>
    <x:row r="5" ht="25.5" customHeight="1">
      <x:c r="A5" s="1" t="str">
        <x:v>Z-004</x:v>
      </x:c>
      <x:c r="B5" s="11" t="n">
        <x:v>500</x:v>
      </x:c>
      <x:c r="C5" s="12" t="n">
        <x:v>20</x:v>
      </x:c>
      <x:c r="D5" s="11" t="n">
        <x:v>500</x:v>
      </x:c>
      <x:c r="E5" s="14" t="n">
        <x:v>46320</x:v>
      </x:c>
      <x:c r="F5" s="14"/>
      <x:c r="G5" s="1" t="str">
        <x:v>Розница</x:v>
      </x:c>
      <x:c r="H5" s="13" t="n">
        <x:f>MAX(0,B5*(1-C5/100)-D5)</x:f>
        <x:v>0</x:v>
      </x:c>
      <x:c r="I5" s="7" t="str">
        <x:f>IF(AND(H5&gt;0,F5="",E5&lt;$L$2),"Да","Нет")</x:f>
        <x:v>Нет</x:v>
      </x:c>
      <x:c r="J5" s="1"/>
      <x:c r="K5" s="9" t="str">
        <x:v>Сегмент</x:v>
      </x:c>
      <x:c r="L5" s="9" t="str">
        <x:v>К оплате (₽)</x:v>
      </x:c>
    </x:row>
    <x:row r="6" ht="23.25" customHeight="1">
      <x:c r="A6" s="1" t="str">
        <x:v>Z-005</x:v>
      </x:c>
      <x:c r="B6" s="11" t="n">
        <x:v>2400</x:v>
      </x:c>
      <x:c r="C6" s="12" t="n">
        <x:v>5</x:v>
      </x:c>
      <x:c r="D6" s="11" t="n">
        <x:v>0</x:v>
      </x:c>
      <x:c r="E6" s="14" t="n">
        <x:v>46329</x:v>
      </x:c>
      <x:c r="F6" s="14"/>
      <x:c r="G6" s="1" t="str">
        <x:v>Малый бизнес</x:v>
      </x:c>
      <x:c r="H6" s="13" t="n">
        <x:f>MAX(0,B6*(1-C6/100)-D6)</x:f>
        <x:v>2280</x:v>
      </x:c>
      <x:c r="I6" s="7" t="str">
        <x:f>IF(AND(H6&gt;0,F6="",E6&lt;$L$2),"Да","Нет")</x:f>
        <x:v>Нет</x:v>
      </x:c>
      <x:c r="J6" s="1"/>
      <x:c r="K6" s="1" t="str">
        <x:v>Розница</x:v>
      </x:c>
      <x:c r="L6" s="11" t="n">
        <x:f>SUMIFS($H$2:$H$21,$G$2:$G$21,K6)</x:f>
        <x:v>7940</x:v>
      </x:c>
    </x:row>
    <x:row r="7" ht="23.25" customHeight="1">
      <x:c r="A7" s="1" t="str">
        <x:v>Z-006</x:v>
      </x:c>
      <x:c r="B7" s="11" t="n">
        <x:v>3500</x:v>
      </x:c>
      <x:c r="C7" s="12" t="n">
        <x:v>10</x:v>
      </x:c>
      <x:c r="D7" s="11" t="n">
        <x:v>250</x:v>
      </x:c>
      <x:c r="E7" s="14" t="n">
        <x:v>46324</x:v>
      </x:c>
      <x:c r="F7" s="14" t="n">
        <x:v>46324</x:v>
      </x:c>
      <x:c r="G7" s="1" t="str">
        <x:v>Корпоративный</x:v>
      </x:c>
      <x:c r="H7" s="13" t="n">
        <x:f>MAX(0,B7*(1-C7/100)-D7)</x:f>
        <x:v>2900</x:v>
      </x:c>
      <x:c r="I7" s="7" t="str">
        <x:f>IF(AND(H7&gt;0,F7="",E7&lt;$L$2),"Да","Нет")</x:f>
        <x:v>Нет</x:v>
      </x:c>
      <x:c r="J7" s="1"/>
      <x:c r="K7" s="1" t="str">
        <x:v>Малый бизнес</x:v>
      </x:c>
      <x:c r="L7" s="11" t="n">
        <x:f>SUMIFS($H$2:$H$21,$G$2:$G$21,K7)</x:f>
        <x:v>13965</x:v>
      </x:c>
    </x:row>
    <x:row r="8" ht="23.25" customHeight="1">
      <x:c r="A8" s="1" t="str">
        <x:v>Z-007</x:v>
      </x:c>
      <x:c r="B8" s="11" t="n">
        <x:v>800</x:v>
      </x:c>
      <x:c r="C8" s="12" t="n">
        <x:v>0</x:v>
      </x:c>
      <x:c r="D8" s="11" t="n">
        <x:v>0</x:v>
      </x:c>
      <x:c r="E8" s="14" t="n">
        <x:v>46326</x:v>
      </x:c>
      <x:c r="F8" s="14"/>
      <x:c r="G8" s="1" t="str">
        <x:v>Розница</x:v>
      </x:c>
      <x:c r="H8" s="13" t="n">
        <x:f>MAX(0,B8*(1-C8/100)-D8)</x:f>
        <x:v>800</x:v>
      </x:c>
      <x:c r="I8" s="7" t="str">
        <x:f>IF(AND(H8&gt;0,F8="",E8&lt;$L$2),"Да","Нет")</x:f>
        <x:v>Да</x:v>
      </x:c>
      <x:c r="J8" s="1"/>
      <x:c r="K8" s="1" t="str">
        <x:v>Корпоративный</x:v>
      </x:c>
      <x:c r="L8" s="11" t="n">
        <x:f>SUMIFS($H$2:$H$21,$G$2:$G$21,K8)</x:f>
        <x:v>20675</x:v>
      </x:c>
    </x:row>
    <x:row r="9" ht="23.25" customHeight="1">
      <x:c r="A9" s="1" t="str">
        <x:v>Z-008</x:v>
      </x:c>
      <x:c r="B9" s="11" t="n">
        <x:v>1500</x:v>
      </x:c>
      <x:c r="C9" s="12" t="n">
        <x:v>15</x:v>
      </x:c>
      <x:c r="D9" s="11" t="n">
        <x:v>100</x:v>
      </x:c>
      <x:c r="E9" s="14" t="n">
        <x:v>46328</x:v>
      </x:c>
      <x:c r="F9" s="14"/>
      <x:c r="G9" s="1" t="str">
        <x:v>Малый бизнес</x:v>
      </x:c>
      <x:c r="H9" s="13" t="n">
        <x:f>MAX(0,B9*(1-C9/100)-D9)</x:f>
        <x:v>1175</x:v>
      </x:c>
      <x:c r="I9" s="7" t="str">
        <x:f>IF(AND(H9&gt;0,F9="",E9&lt;$L$2),"Да","Нет")</x:f>
        <x:v>Нет</x:v>
      </x:c>
      <x:c r="J9" s="1"/>
      <x:c r="K9" s="1"/>
      <x:c r="L9" s="11"/>
    </x:row>
    <x:row r="10" ht="23.25" customHeight="1">
      <x:c r="A10" s="1" t="str">
        <x:v>Z-009</x:v>
      </x:c>
      <x:c r="B10" s="11" t="n">
        <x:v>6000</x:v>
      </x:c>
      <x:c r="C10" s="12" t="n">
        <x:v>20</x:v>
      </x:c>
      <x:c r="D10" s="11" t="n">
        <x:v>500</x:v>
      </x:c>
      <x:c r="E10" s="14" t="n">
        <x:v>46315</x:v>
      </x:c>
      <x:c r="F10" s="14" t="n">
        <x:v>46320</x:v>
      </x:c>
      <x:c r="G10" s="1" t="str">
        <x:v>Корпоративный</x:v>
      </x:c>
      <x:c r="H10" s="13" t="n">
        <x:f>MAX(0,B10*(1-C10/100)-D10)</x:f>
        <x:v>4300</x:v>
      </x:c>
      <x:c r="I10" s="7" t="str">
        <x:f>IF(AND(H10&gt;0,F10="",E10&lt;$L$2),"Да","Нет")</x:f>
        <x:v>Нет</x:v>
      </x:c>
      <x:c r="J10" s="1"/>
      <x:c r="K10" s="10" t="str">
        <x:v>Всего к оплате</x:v>
      </x:c>
      <x:c r="L10" s="16" t="n">
        <x:f>SUM(H2:H21)</x:f>
        <x:v>42580</x:v>
      </x:c>
    </x:row>
    <x:row r="11" ht="23.25" customHeight="1">
      <x:c r="A11" s="1" t="str">
        <x:v>Z-010</x:v>
      </x:c>
      <x:c r="B11" s="11" t="n">
        <x:v>1200</x:v>
      </x:c>
      <x:c r="C11" s="12" t="n">
        <x:v>0</x:v>
      </x:c>
      <x:c r="D11" s="11" t="n">
        <x:v>1200</x:v>
      </x:c>
      <x:c r="E11" s="14" t="n">
        <x:v>46326</x:v>
      </x:c>
      <x:c r="F11" s="14"/>
      <x:c r="G11" s="1" t="str">
        <x:v>Розница</x:v>
      </x:c>
      <x:c r="H11" s="13" t="n">
        <x:f>MAX(0,B11*(1-C11/100)-D11)</x:f>
        <x:v>0</x:v>
      </x:c>
      <x:c r="I11" s="7" t="str">
        <x:f>IF(AND(H11&gt;0,F11="",E11&lt;$L$2),"Да","Нет")</x:f>
        <x:v>Нет</x:v>
      </x:c>
      <x:c r="J11" s="1"/>
      <x:c r="K11" s="10" t="str">
        <x:v>Сумма сегментов</x:v>
      </x:c>
      <x:c r="L11" s="16" t="n">
        <x:f>SUM(L6:L8)</x:f>
        <x:v>42580</x:v>
      </x:c>
    </x:row>
    <x:row r="12" ht="23.25" customHeight="1">
      <x:c r="A12" s="1" t="str">
        <x:v>Z-011</x:v>
      </x:c>
      <x:c r="B12" s="11" t="n">
        <x:v>3000</x:v>
      </x:c>
      <x:c r="C12" s="12" t="n">
        <x:v>10</x:v>
      </x:c>
      <x:c r="D12" s="11" t="n">
        <x:v>0</x:v>
      </x:c>
      <x:c r="E12" s="14" t="n">
        <x:v>46323</x:v>
      </x:c>
      <x:c r="F12" s="14" t="n">
        <x:v>46322</x:v>
      </x:c>
      <x:c r="G12" s="1" t="str">
        <x:v>Малый бизнес</x:v>
      </x:c>
      <x:c r="H12" s="13" t="n">
        <x:f>MAX(0,B12*(1-C12/100)-D12)</x:f>
        <x:v>2700</x:v>
      </x:c>
      <x:c r="I12" s="7" t="str">
        <x:f>IF(AND(H12&gt;0,F12="",E12&lt;$L$2),"Да","Нет")</x:f>
        <x:v>Нет</x:v>
      </x:c>
      <x:c r="J12" s="1"/>
      <x:c r="K12" s="10" t="str">
        <x:v>Разница</x:v>
      </x:c>
      <x:c r="L12" s="16" t="n">
        <x:f>L10-L11</x:f>
        <x:v>0</x:v>
      </x:c>
    </x:row>
    <x:row r="13" ht="23.25" customHeight="1">
      <x:c r="A13" s="1" t="str">
        <x:v>Z-012</x:v>
      </x:c>
      <x:c r="B13" s="11" t="n">
        <x:v>4500</x:v>
      </x:c>
      <x:c r="C13" s="12" t="n">
        <x:v>5</x:v>
      </x:c>
      <x:c r="D13" s="11" t="n">
        <x:v>0</x:v>
      </x:c>
      <x:c r="E13" s="14" t="n">
        <x:v>46327</x:v>
      </x:c>
      <x:c r="F13" s="14"/>
      <x:c r="G13" s="1" t="str">
        <x:v>Корпоративный</x:v>
      </x:c>
      <x:c r="H13" s="13" t="n">
        <x:f>MAX(0,B13*(1-C13/100)-D13)</x:f>
        <x:v>4275</x:v>
      </x:c>
      <x:c r="I13" s="7" t="str">
        <x:f>IF(AND(H13&gt;0,F13="",E13&lt;$L$2),"Да","Нет")</x:f>
        <x:v>Нет</x:v>
      </x:c>
      <x:c r="J13" s="1"/>
      <x:c r="K13" s="1" t="str"/>
      <x:c r="L13" s="11"/>
    </x:row>
    <x:row r="14" ht="23.25" customHeight="1">
      <x:c r="A14" s="1" t="str">
        <x:v>Z-013</x:v>
      </x:c>
      <x:c r="B14" s="11" t="n">
        <x:v>2000</x:v>
      </x:c>
      <x:c r="C14" s="12" t="n">
        <x:v>0</x:v>
      </x:c>
      <x:c r="D14" s="11" t="n">
        <x:v>200</x:v>
      </x:c>
      <x:c r="E14" s="14" t="n">
        <x:v>46330</x:v>
      </x:c>
      <x:c r="F14" s="14"/>
      <x:c r="G14" s="1" t="str">
        <x:v>Розница</x:v>
      </x:c>
      <x:c r="H14" s="13" t="n">
        <x:f>MAX(0,B14*(1-C14/100)-D14)</x:f>
        <x:v>1800</x:v>
      </x:c>
      <x:c r="I14" s="7" t="str">
        <x:f>IF(AND(H14&gt;0,F14="",E14&lt;$L$2),"Да","Нет")</x:f>
        <x:v>Нет</x:v>
      </x:c>
      <x:c r="J14" s="1"/>
      <x:c r="K14" s="1" t="str">
        <x:v>Просрочено заказов</x:v>
      </x:c>
      <x:c r="L14" s="12" t="n">
        <x:f>COUNTIFS(I2:I21,"Да")</x:f>
        <x:v>3</x:v>
      </x:c>
    </x:row>
    <x:row r="15" ht="23.25" customHeight="1">
      <x:c r="A15" s="1" t="str">
        <x:v>Z-014</x:v>
      </x:c>
      <x:c r="B15" s="11" t="n">
        <x:v>900</x:v>
      </x:c>
      <x:c r="C15" s="12" t="n">
        <x:v>10</x:v>
      </x:c>
      <x:c r="D15" s="11" t="n">
        <x:v>0</x:v>
      </x:c>
      <x:c r="E15" s="14" t="n">
        <x:v>46322</x:v>
      </x:c>
      <x:c r="F15" s="14" t="n">
        <x:v>46323</x:v>
      </x:c>
      <x:c r="G15" s="1" t="str">
        <x:v>Малый бизнес</x:v>
      </x:c>
      <x:c r="H15" s="13" t="n">
        <x:f>MAX(0,B15*(1-C15/100)-D15)</x:f>
        <x:v>810</x:v>
      </x:c>
      <x:c r="I15" s="7" t="str">
        <x:f>IF(AND(H15&gt;0,F15="",E15&lt;$L$2),"Да","Нет")</x:f>
        <x:v>Нет</x:v>
      </x:c>
      <x:c r="J15" s="1"/>
      <x:c r="K15" s="1" t="str">
        <x:v>Сумма просрочки (₽)</x:v>
      </x:c>
      <x:c r="L15" s="11" t="n">
        <x:f>SUMIFS(H2:H21,I2:I21,"Да")</x:f>
        <x:v>9100</x:v>
      </x:c>
    </x:row>
    <x:row r="16" ht="23.25" customHeight="1">
      <x:c r="A16" s="1" t="str">
        <x:v>Z-015</x:v>
      </x:c>
      <x:c r="B16" s="11" t="n">
        <x:v>10000</x:v>
      </x:c>
      <x:c r="C16" s="12" t="n">
        <x:v>15</x:v>
      </x:c>
      <x:c r="D16" s="11" t="n">
        <x:v>1000</x:v>
      </x:c>
      <x:c r="E16" s="14" t="n">
        <x:v>46326</x:v>
      </x:c>
      <x:c r="F16" s="14"/>
      <x:c r="G16" s="1" t="str">
        <x:v>Корпоративный</x:v>
      </x:c>
      <x:c r="H16" s="13" t="n">
        <x:f>MAX(0,B16*(1-C16/100)-D16)</x:f>
        <x:v>7500</x:v>
      </x:c>
      <x:c r="I16" s="7" t="str">
        <x:f>IF(AND(H16&gt;0,F16="",E16&lt;$L$2),"Да","Нет")</x:f>
        <x:v>Да</x:v>
      </x:c>
      <x:c r="J16" s="1"/>
      <x:c r="K16" s="1"/>
      <x:c r="L16" s="1"/>
    </x:row>
    <x:row r="17" ht="23.25" customHeight="1">
      <x:c r="A17" s="1" t="str">
        <x:v>Z-016</x:v>
      </x:c>
      <x:c r="B17" s="11" t="n">
        <x:v>1800</x:v>
      </x:c>
      <x:c r="C17" s="12"/>
      <x:c r="D17" s="11"/>
      <x:c r="E17" s="14" t="n">
        <x:v>46328</x:v>
      </x:c>
      <x:c r="F17" s="14"/>
      <x:c r="G17" s="1" t="str">
        <x:v>Розница</x:v>
      </x:c>
      <x:c r="H17" s="13" t="n">
        <x:f>MAX(0,B17*(1-C17/100)-D17)</x:f>
        <x:v>1800</x:v>
      </x:c>
      <x:c r="I17" s="7" t="str">
        <x:f>IF(AND(H17&gt;0,F17="",E17&lt;$L$2),"Да","Нет")</x:f>
        <x:v>Нет</x:v>
      </x:c>
      <x:c r="J17" s="1"/>
      <x:c r="K17" s="1"/>
      <x:c r="L17" s="1"/>
    </x:row>
    <x:row r="18" ht="23.25" customHeight="1">
      <x:c r="A18" s="1" t="str">
        <x:v>Z-017</x:v>
      </x:c>
      <x:c r="B18" s="11" t="n">
        <x:v>2500</x:v>
      </x:c>
      <x:c r="C18" s="12" t="n">
        <x:v>20</x:v>
      </x:c>
      <x:c r="D18" s="11" t="n">
        <x:v>0</x:v>
      </x:c>
      <x:c r="E18" s="14" t="n">
        <x:v>46325</x:v>
      </x:c>
      <x:c r="F18" s="14" t="n">
        <x:v>46325</x:v>
      </x:c>
      <x:c r="G18" s="1" t="str">
        <x:v>Малый бизнес</x:v>
      </x:c>
      <x:c r="H18" s="13" t="n">
        <x:f>MAX(0,B18*(1-C18/100)-D18)</x:f>
        <x:v>2000</x:v>
      </x:c>
      <x:c r="I18" s="7" t="str">
        <x:f>IF(AND(H18&gt;0,F18="",E18&lt;$L$2),"Да","Нет")</x:f>
        <x:v>Нет</x:v>
      </x:c>
      <x:c r="J18" s="1"/>
      <x:c r="K18" s="1" t="str">
        <x:v>Все 20 заказов вымышлены.</x:v>
      </x:c>
      <x:c r="L18" s="1"/>
    </x:row>
    <x:row r="19" ht="23.25" customHeight="1">
      <x:c r="A19" s="1" t="str">
        <x:v>Z-018</x:v>
      </x:c>
      <x:c r="B19" s="11" t="n">
        <x:v>700</x:v>
      </x:c>
      <x:c r="C19" s="12" t="n">
        <x:v>0</x:v>
      </x:c>
      <x:c r="D19" s="11" t="n">
        <x:v>0</x:v>
      </x:c>
      <x:c r="E19" s="14" t="n">
        <x:v>46327</x:v>
      </x:c>
      <x:c r="F19" s="14"/>
      <x:c r="G19" s="1" t="str">
        <x:v>Корпоративный</x:v>
      </x:c>
      <x:c r="H19" s="13" t="n">
        <x:f>MAX(0,B19*(1-C19/100)-D19)</x:f>
        <x:v>700</x:v>
      </x:c>
      <x:c r="I19" s="7" t="str">
        <x:f>IF(AND(H19&gt;0,F19="",E19&lt;$L$2),"Да","Нет")</x:f>
        <x:v>Нет</x:v>
      </x:c>
      <x:c r="J19" s="1"/>
      <x:c r="K19" s="1" t="str">
        <x:v>Скидка 10 означает 10%, пусто означает 0.</x:v>
      </x:c>
      <x:c r="L19" s="1"/>
    </x:row>
    <x:row r="20" ht="23.25" customHeight="1">
      <x:c r="A20" s="1" t="str">
        <x:v>Z-019</x:v>
      </x:c>
      <x:c r="B20" s="11" t="n">
        <x:v>3200</x:v>
      </x:c>
      <x:c r="C20" s="12" t="n">
        <x:v>5</x:v>
      </x:c>
      <x:c r="D20" s="11" t="n">
        <x:v>300</x:v>
      </x:c>
      <x:c r="E20" s="14" t="n">
        <x:v>46321</x:v>
      </x:c>
      <x:c r="F20" s="14" t="n">
        <x:v>46321</x:v>
      </x:c>
      <x:c r="G20" s="1" t="str">
        <x:v>Розница</x:v>
      </x:c>
      <x:c r="H20" s="13" t="n">
        <x:f>MAX(0,B20*(1-C20/100)-D20)</x:f>
        <x:v>2740</x:v>
      </x:c>
      <x:c r="I20" s="7" t="str">
        <x:f>IF(AND(H20&gt;0,F20="",E20&lt;$L$2),"Да","Нет")</x:f>
        <x:v>Нет</x:v>
      </x:c>
      <x:c r="J20" s="1"/>
      <x:c r="K20" s="1" t="str">
        <x:v>Пустой возврат означает 0 ₽.</x:v>
      </x:c>
      <x:c r="L20" s="1"/>
    </x:row>
    <x:row r="21" ht="23.25" customHeight="1">
      <x:c r="A21" s="1" t="str">
        <x:v>Z-020</x:v>
      </x:c>
      <x:c r="B21" s="11" t="n">
        <x:v>5000</x:v>
      </x:c>
      <x:c r="C21" s="12" t="n">
        <x:v>10</x:v>
      </x:c>
      <x:c r="D21" s="11" t="n">
        <x:v>500</x:v>
      </x:c>
      <x:c r="E21" s="14" t="n">
        <x:v>46331</x:v>
      </x:c>
      <x:c r="F21" s="14"/>
      <x:c r="G21" s="1" t="str">
        <x:v>Малый бизнес</x:v>
      </x:c>
      <x:c r="H21" s="13" t="n">
        <x:f>MAX(0,B21*(1-C21/100)-D21)</x:f>
        <x:v>4000</x:v>
      </x:c>
      <x:c r="I21" s="7" t="str">
        <x:f>IF(AND(H21&gt;0,F21="",E21&lt;$L$2),"Да","Нет")</x:f>
        <x:v>Нет</x:v>
      </x:c>
      <x:c r="J21" s="1"/>
      <x:c r="K21" s="1" t="str">
        <x:v>Дата оплаты означает полную оплату.</x:v>
      </x:c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 t="str">
        <x:v>Сумма H учитывает скидку и возврат, но не оплату.</x:v>
      </x:c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 t="str">
        <x:v>Частичные платежи в примере не учитываются.</x:v>
      </x:c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 t="str">
        <x:v>Срок оплаты всегда заполнен датой.</x:v>
      </x:c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 t="str">
        <x:v>Даты фактической оплаты не позже L2.</x:v>
      </x:c>
      <x:c r="L25" s="1"/>
    </x:row>
  </x:sheetData>
  <x:conditionalFormatting sqref="I2:I21">
    <x:cfRule type="containsText" dxfId="0" priority="1" operator="containsText" text="Да"/>
  </x:conditionalFormatting>
  <x:dataValidations count="2">
    <x:dataValidation type="list" sqref="G2:G21">
      <x:formula1>"Розница,Малый бизнес,Корпоративный"</x:formula1>
    </x:dataValidation>
    <x:dataValidation type="whole" operator="between" sqref="C2:C21">
      <x:formula1>0</x:formula1>
      <x:formula2>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670000076293945" hidden="0" customWidth="1"/>
    <x:col min="2" max="2" width="70" hidden="0" customWidth="1"/>
    <x:col min="3" max="3" width="16.670000076293945" hidden="0" customWidth="1"/>
  </x:cols>
  <x:sheetData>
    <x:row r="1" ht="24" customHeight="1">
      <x:c r="A1" s="17" t="str">
        <x:v>Формулы учебного примера</x:v>
      </x:c>
      <x:c r="B1" s="1"/>
      <x:c r="C1" s="1"/>
    </x:row>
    <x:row r="2" ht="24" customHeight="1">
      <x:c r="A2" s="1" t="str">
        <x:v>Русские имена функций и разделитель ; для вставки в ячейки листа «Заказы».</x:v>
      </x:c>
      <x:c r="B2" s="1"/>
      <x:c r="C2" s="1"/>
    </x:row>
    <x:row r="3" ht="24" customHeight="1">
      <x:c r="A3" s="1"/>
      <x:c r="B3" s="1"/>
      <x:c r="C3" s="1"/>
    </x:row>
    <x:row r="4" ht="35.25" customHeight="1">
      <x:c r="A4" s="9" t="str">
        <x:v>Ячейка</x:v>
      </x:c>
      <x:c r="B4" s="9" t="str">
        <x:v>Формула</x:v>
      </x:c>
      <x:c r="C4" s="9" t="str">
        <x:v>Результат</x:v>
      </x:c>
    </x:row>
    <x:row r="5" ht="35.25" customHeight="1">
      <x:c r="A5" s="1" t="str">
        <x:v>H2</x:v>
      </x:c>
      <x:c r="B5" s="1" t="str">
        <x:v>=МАКС(0;B2*(1-C2/100)-D2)</x:v>
      </x:c>
      <x:c r="C5" s="11" t="n">
        <x:f>'Заказы'!H2</x:f>
        <x:v>800</x:v>
      </x:c>
    </x:row>
    <x:row r="6" ht="35.25" customHeight="1">
      <x:c r="A6" s="1" t="str">
        <x:v>I2</x:v>
      </x:c>
      <x:c r="B6" s="1" t="str">
        <x:v>=ЕСЛИ(И(H2&gt;0;F2="";E2&lt;$L$2);"Да";"Нет")</x:v>
      </x:c>
      <x:c r="C6" s="1" t="str">
        <x:f>'Заказы'!I2</x:f>
        <x:v>Да</x:v>
      </x:c>
    </x:row>
    <x:row r="7" ht="35.25" customHeight="1">
      <x:c r="A7" s="1" t="str">
        <x:v>L6</x:v>
      </x:c>
      <x:c r="B7" s="1" t="str">
        <x:v>=СУММЕСЛИМН($H$2:$H$21;$G$2:$G$21;K6)</x:v>
      </x:c>
      <x:c r="C7" s="11" t="n">
        <x:f>'Заказы'!L6</x:f>
        <x:v>7940</x:v>
      </x:c>
    </x:row>
    <x:row r="8" ht="24" customHeight="1">
      <x:c r="A8" s="1"/>
      <x:c r="B8" s="1"/>
      <x:c r="C8" s="1"/>
    </x:row>
    <x:row r="9" ht="24" customHeight="1">
      <x:c r="A9" s="1"/>
      <x:c r="B9" s="1"/>
      <x:c r="C9" s="1"/>
    </x:row>
    <x:row r="10" ht="35.25" customHeight="1">
      <x:c r="A10" s="9" t="str">
        <x:v>Ячейка</x:v>
      </x:c>
      <x:c r="B10" s="9" t="str">
        <x:v>English names, comma separator</x:v>
      </x:c>
      <x:c r="C10" s="9" t="str">
        <x:v>Результат</x:v>
      </x:c>
    </x:row>
    <x:row r="11" ht="35.25" customHeight="1">
      <x:c r="A11" s="1" t="str">
        <x:v>H2</x:v>
      </x:c>
      <x:c r="B11" s="1" t="str">
        <x:v>=MAX(0,B2*(1-C2/100)-D2)</x:v>
      </x:c>
      <x:c r="C11" s="1" t="n">
        <x:f>'Заказы'!H2</x:f>
        <x:v>800</x:v>
      </x:c>
    </x:row>
    <x:row r="12" ht="35.25" customHeight="1">
      <x:c r="A12" s="1" t="str">
        <x:v>I2</x:v>
      </x:c>
      <x:c r="B12" s="1" t="str">
        <x:v>=IF(AND(H2&gt;0,F2="",E2&lt;$L$2),"Да","Нет")</x:v>
      </x:c>
      <x:c r="C12" s="1" t="str">
        <x:f>'Заказы'!I2</x:f>
        <x:v>Да</x:v>
      </x:c>
    </x:row>
    <x:row r="13" ht="35.25" customHeight="1">
      <x:c r="A13" s="1" t="str">
        <x:v>L6</x:v>
      </x:c>
      <x:c r="B13" s="1" t="str">
        <x:v>=SUMIFS($H$2:$H$21,$G$2:$G$21,K6)</x:v>
      </x:c>
      <x:c r="C13" s="1" t="n">
        <x:f>'Заказы'!L6</x:f>
        <x:v>7940</x:v>
      </x:c>
    </x:row>
    <x:row r="14" ht="24" customHeight="1">
      <x:c r="A14" s="1"/>
      <x:c r="B14" s="1"/>
      <x:c r="C14" s="1"/>
    </x:row>
    <x:row r="15" ht="24" customHeight="1">
      <x:c r="A15" s="1"/>
      <x:c r="B15" s="1"/>
      <x:c r="C15" s="1"/>
    </x:row>
    <x:row r="16" ht="24" customHeight="1">
      <x:c r="A16" s="1" t="str">
        <x:v>Поддерживаемый пример: 20 строк, один сегмент в каждой строке.</x:v>
      </x:c>
      <x:c r="B16" s="1"/>
      <x:c r="C16" s="1"/>
    </x:row>
    <x:row r="17" ht="24" customHeight="1">
      <x:c r="A17" s="1" t="str">
        <x:v>При добавлении заказов расширьте все диапазоны до новой последней строки.</x:v>
      </x:c>
      <x:c r="B17" s="1"/>
      <x:c r="C17" s="1"/>
    </x:row>
  </x:sheetData>
  <x:pageMargins left="0.7" right="0.7" top="0.75" bottom="0.75" header="0.3" footer="0.3"/>
</x:worksheet>
</file>